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roeinfrared-my.sharepoint.com/personal/ccasey_monroeinfrared_com/Documents/Documents/marketing/"/>
    </mc:Choice>
  </mc:AlternateContent>
  <xr:revisionPtr revIDLastSave="21" documentId="8_{6E173A8A-49B9-4422-91DC-2D132B4B48F7}" xr6:coauthVersionLast="47" xr6:coauthVersionMax="47" xr10:uidLastSave="{E8300CCB-E310-4364-B055-02B0C05F333A}"/>
  <bookViews>
    <workbookView xWindow="-120" yWindow="-120" windowWidth="29040" windowHeight="15840" xr2:uid="{A0D8DACC-64E2-4673-959B-FFB045422900}"/>
  </bookViews>
  <sheets>
    <sheet name="Sheet1" sheetId="1" r:id="rId1"/>
  </sheets>
  <definedNames>
    <definedName name="_xlnm.Print_Area" localSheetId="0">Sheet1!$A$1:$J$29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J20" i="1"/>
  <c r="C20" i="1"/>
  <c r="H19" i="1"/>
  <c r="J19" i="1" s="1"/>
  <c r="C19" i="1"/>
  <c r="E20" i="1" s="1"/>
  <c r="H18" i="1"/>
  <c r="J18" i="1" s="1"/>
  <c r="C18" i="1"/>
  <c r="E19" i="1" s="1"/>
  <c r="H17" i="1"/>
  <c r="J17" i="1" s="1"/>
  <c r="C17" i="1"/>
  <c r="E17" i="1" s="1"/>
  <c r="H16" i="1"/>
  <c r="J16" i="1" s="1"/>
  <c r="C16" i="1"/>
  <c r="E14" i="1" s="1"/>
  <c r="H15" i="1"/>
  <c r="J15" i="1" s="1"/>
  <c r="C15" i="1"/>
  <c r="E13" i="1" s="1"/>
  <c r="H14" i="1"/>
  <c r="J14" i="1" s="1"/>
  <c r="C14" i="1"/>
  <c r="E12" i="1" s="1"/>
  <c r="H13" i="1"/>
  <c r="J13" i="1" s="1"/>
  <c r="C13" i="1"/>
  <c r="E11" i="1" s="1"/>
  <c r="H12" i="1"/>
  <c r="J12" i="1" s="1"/>
  <c r="C12" i="1"/>
  <c r="E9" i="1" s="1"/>
  <c r="H11" i="1"/>
  <c r="J11" i="1" s="1"/>
  <c r="C11" i="1"/>
  <c r="H10" i="1"/>
  <c r="J10" i="1" s="1"/>
  <c r="C10" i="1"/>
  <c r="H9" i="1"/>
  <c r="J9" i="1" s="1"/>
  <c r="C9" i="1"/>
  <c r="E10" i="1" s="1"/>
  <c r="H8" i="1"/>
  <c r="J8" i="1" s="1"/>
  <c r="C8" i="1"/>
  <c r="E8" i="1" s="1"/>
  <c r="E16" i="1" l="1"/>
  <c r="E15" i="1"/>
  <c r="E22" i="1" s="1"/>
  <c r="E18" i="1"/>
  <c r="J22" i="1"/>
  <c r="J23" i="1" l="1"/>
  <c r="J25" i="1" l="1"/>
  <c r="J26" i="1" s="1"/>
</calcChain>
</file>

<file path=xl/sharedStrings.xml><?xml version="1.0" encoding="utf-8"?>
<sst xmlns="http://schemas.openxmlformats.org/spreadsheetml/2006/main" count="68" uniqueCount="63">
  <si>
    <t>Item</t>
  </si>
  <si>
    <t>List Price</t>
  </si>
  <si>
    <t>Qty</t>
  </si>
  <si>
    <t>Column A</t>
  </si>
  <si>
    <t>Column B</t>
  </si>
  <si>
    <r>
      <t xml:space="preserve">MO260 </t>
    </r>
    <r>
      <rPr>
        <sz val="9"/>
        <color theme="1"/>
        <rFont val="Calibri"/>
        <family val="2"/>
      </rPr>
      <t>Extech Moisture Meter</t>
    </r>
  </si>
  <si>
    <r>
      <t xml:space="preserve">MR59 </t>
    </r>
    <r>
      <rPr>
        <sz val="9"/>
        <color theme="1"/>
        <rFont val="Calibri"/>
        <family val="2"/>
      </rPr>
      <t>FLIR Moisture Meter</t>
    </r>
  </si>
  <si>
    <r>
      <t xml:space="preserve">RH390 </t>
    </r>
    <r>
      <rPr>
        <sz val="9"/>
        <color rgb="FF000000"/>
        <rFont val="Calibri"/>
        <family val="2"/>
      </rPr>
      <t>Precision Hygro-Psychro</t>
    </r>
  </si>
  <si>
    <r>
      <t xml:space="preserve">EZ40 </t>
    </r>
    <r>
      <rPr>
        <sz val="9"/>
        <color rgb="FF000000"/>
        <rFont val="Calibri"/>
        <family val="2"/>
      </rPr>
      <t>Combustible Gas Detector</t>
    </r>
  </si>
  <si>
    <r>
      <t xml:space="preserve">FG100 </t>
    </r>
    <r>
      <rPr>
        <sz val="9"/>
        <color rgb="FF000000"/>
        <rFont val="Calibri"/>
        <family val="2"/>
      </rPr>
      <t>Combustible Gas Leak Det.</t>
    </r>
  </si>
  <si>
    <r>
      <t>VP50</t>
    </r>
    <r>
      <rPr>
        <sz val="9"/>
        <color theme="1"/>
        <rFont val="Calibri"/>
        <family val="2"/>
      </rPr>
      <t xml:space="preserve">  FLIR Voltage Detector</t>
    </r>
  </si>
  <si>
    <r>
      <t>A.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Total Column A</t>
    </r>
  </si>
  <si>
    <r>
      <t>B.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Total Column B</t>
    </r>
  </si>
  <si>
    <t>C. Shipping Charges:</t>
  </si>
  <si>
    <t>Orders totaling $20 to $199       Shipping =  $15</t>
  </si>
  <si>
    <t>Orders totaling $200 to $599    Shipping =  $20</t>
  </si>
  <si>
    <t>Prices subject to change</t>
  </si>
  <si>
    <t xml:space="preserve">           Total of A&amp;B</t>
  </si>
  <si>
    <t xml:space="preserve">          Taxes if app</t>
  </si>
  <si>
    <t xml:space="preserve">         Shipping</t>
  </si>
  <si>
    <t xml:space="preserve">           Grand Total</t>
  </si>
  <si>
    <t>Discount Price</t>
  </si>
  <si>
    <t>Company Name:</t>
  </si>
  <si>
    <t>Contact:</t>
  </si>
  <si>
    <t>Billing Address:</t>
  </si>
  <si>
    <t>Ship To Address:</t>
  </si>
  <si>
    <t>City/State/Zip:</t>
  </si>
  <si>
    <t>Email:</t>
  </si>
  <si>
    <t>Phone:</t>
  </si>
  <si>
    <t>CC Number: **</t>
  </si>
  <si>
    <t>Exp Date:</t>
  </si>
  <si>
    <t>3-Digit Code</t>
  </si>
  <si>
    <t>E8xt  FLIR Infrared Camera</t>
  </si>
  <si>
    <r>
      <rPr>
        <b/>
        <sz val="9"/>
        <rFont val="Calibri"/>
        <family val="2"/>
        <scheme val="minor"/>
      </rPr>
      <t xml:space="preserve">MR77 </t>
    </r>
    <r>
      <rPr>
        <sz val="9"/>
        <rFont val="Calibri"/>
        <family val="2"/>
        <scheme val="minor"/>
      </rPr>
      <t xml:space="preserve"> FLIR Comb Moisture Meter</t>
    </r>
  </si>
  <si>
    <t xml:space="preserve">E6xt  FLIR Infrared Camera </t>
  </si>
  <si>
    <r>
      <rPr>
        <b/>
        <sz val="9"/>
        <color theme="1"/>
        <rFont val="Calibri"/>
        <family val="2"/>
        <scheme val="minor"/>
      </rPr>
      <t>MO55</t>
    </r>
    <r>
      <rPr>
        <sz val="9"/>
        <color theme="1"/>
        <rFont val="Calibri"/>
        <family val="2"/>
        <scheme val="minor"/>
      </rPr>
      <t xml:space="preserve"> Extech Dual Moisture Meter</t>
    </r>
  </si>
  <si>
    <t>HIKMicro M30 IR Camera</t>
  </si>
  <si>
    <t>HIKMicro M10 IR  Camera</t>
  </si>
  <si>
    <t xml:space="preserve">E54  FLIR Infrared Camera </t>
  </si>
  <si>
    <r>
      <rPr>
        <b/>
        <sz val="9"/>
        <color theme="1"/>
        <rFont val="Calibri"/>
        <family val="2"/>
        <scheme val="minor"/>
      </rPr>
      <t>MO280</t>
    </r>
    <r>
      <rPr>
        <sz val="9"/>
        <color theme="1"/>
        <rFont val="Calibri"/>
        <family val="2"/>
        <scheme val="minor"/>
      </rPr>
      <t xml:space="preserve"> Extech Moisture Meter</t>
    </r>
  </si>
  <si>
    <t>MR277 FLIR combo IR camera &amp; moisture meter</t>
  </si>
  <si>
    <r>
      <rPr>
        <b/>
        <sz val="9"/>
        <color theme="1"/>
        <rFont val="Calibri"/>
        <family val="2"/>
        <scheme val="minor"/>
      </rPr>
      <t>MO290</t>
    </r>
    <r>
      <rPr>
        <sz val="9"/>
        <color theme="1"/>
        <rFont val="Calibri"/>
        <family val="2"/>
        <scheme val="minor"/>
      </rPr>
      <t xml:space="preserve"> Extech Moisture Meter</t>
    </r>
  </si>
  <si>
    <t>E5xt  FLIR Infrared camera</t>
  </si>
  <si>
    <r>
      <t xml:space="preserve">Extech 45158 </t>
    </r>
    <r>
      <rPr>
        <sz val="9"/>
        <color rgb="FF000000"/>
        <rFont val="Calibri"/>
        <family val="2"/>
      </rPr>
      <t>Mini ThermoAnemometer</t>
    </r>
  </si>
  <si>
    <t>E76 FLIR Camera 42 deg lens</t>
  </si>
  <si>
    <t>FLIR C5 Infrared Camera</t>
  </si>
  <si>
    <r>
      <t xml:space="preserve">RT50 </t>
    </r>
    <r>
      <rPr>
        <sz val="9"/>
        <color rgb="FF000000"/>
        <rFont val="Calibri"/>
        <family val="2"/>
      </rPr>
      <t>FLIR GFCI Receptacle Tester</t>
    </r>
  </si>
  <si>
    <t>T530 FLIR Camera 42 deg lens</t>
  </si>
  <si>
    <t>T540 FLIR Camera 42 deg lens</t>
  </si>
  <si>
    <t>MR60 FLIR Moisture Meter</t>
  </si>
  <si>
    <t>MR160  FLIR Imaging Moisture Meter</t>
  </si>
  <si>
    <t>Certified Residential Thermography Class</t>
  </si>
  <si>
    <t>Save a Copy of Your Completed Form</t>
  </si>
  <si>
    <t>Email Completed Form to</t>
  </si>
  <si>
    <t>Sales@MonroeInfrared.com</t>
  </si>
  <si>
    <t>Orders totaling $600 to $9999   Shipping =  $30</t>
  </si>
  <si>
    <t>Order Date:</t>
  </si>
  <si>
    <t>Sales Tax ME Only Add 5.5%</t>
  </si>
  <si>
    <t>Lease Purchase Financing Options Available to review - click here</t>
  </si>
  <si>
    <t>Please Call 800-221.0163 with any questions.  We are happy to help make you more successful using Infrared!</t>
  </si>
  <si>
    <t>Highlighted areas above are for name, address, etc.  All others are formulas and locked</t>
  </si>
  <si>
    <t>** Purchases totaling over $2000 paid by credit card will be charged a 3% convenience fee when processed</t>
  </si>
  <si>
    <t>CONFIDENTIAL NATIONAL EQUIPMENT PRICING Eff to 7/31/22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</si>
</sst>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[$-409]mmm\-yy;@"/>
    <numFmt numFmtId="165" formatCode="&quot;$&quot;#,##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u/>
      <sz val="9"/>
      <color theme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8"/>
      <color theme="10"/>
      <name val="Arial"/>
      <family val="2"/>
    </font>
    <font>
      <b/>
      <sz val="10"/>
      <color rgb="FF222222"/>
      <name val="Calibri"/>
      <family val="2"/>
      <scheme val="minor"/>
    </font>
    <font>
      <b/>
      <sz val="12"/>
      <color rgb="FFFF0000"/>
      <name val="Calibri"/>
      <family val="2"/>
    </font>
    <font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6" fontId="4" fillId="0" borderId="0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right"/>
    </xf>
    <xf numFmtId="0" fontId="0" fillId="3" borderId="9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13" fillId="0" borderId="0" xfId="0" applyFont="1" applyAlignment="1">
      <alignment horizontal="right" vertical="center"/>
    </xf>
    <xf numFmtId="164" fontId="0" fillId="3" borderId="11" xfId="0" applyNumberFormat="1" applyFill="1" applyBorder="1" applyProtection="1"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1" applyFont="1" applyBorder="1" applyAlignment="1">
      <alignment vertical="center" wrapText="1"/>
    </xf>
    <xf numFmtId="6" fontId="4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 applyProtection="1">
      <alignment horizontal="center" vertical="center" wrapText="1"/>
      <protection locked="0"/>
    </xf>
    <xf numFmtId="8" fontId="4" fillId="0" borderId="0" xfId="0" applyNumberFormat="1" applyFont="1" applyAlignment="1">
      <alignment horizontal="right" vertical="center" wrapText="1"/>
    </xf>
    <xf numFmtId="0" fontId="15" fillId="0" borderId="0" xfId="1" applyFont="1" applyBorder="1" applyAlignment="1">
      <alignment vertical="center" wrapText="1"/>
    </xf>
    <xf numFmtId="0" fontId="17" fillId="0" borderId="0" xfId="0" applyFont="1" applyAlignment="1">
      <alignment wrapText="1"/>
    </xf>
    <xf numFmtId="0" fontId="14" fillId="0" borderId="0" xfId="1" applyFont="1"/>
    <xf numFmtId="165" fontId="17" fillId="0" borderId="0" xfId="0" applyNumberFormat="1" applyFont="1" applyAlignment="1">
      <alignment horizontal="center" vertical="center"/>
    </xf>
    <xf numFmtId="0" fontId="14" fillId="0" borderId="0" xfId="1" applyFont="1" applyFill="1"/>
    <xf numFmtId="0" fontId="19" fillId="0" borderId="0" xfId="1" applyFont="1" applyFill="1" applyBorder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8" fontId="9" fillId="0" borderId="7" xfId="0" applyNumberFormat="1" applyFont="1" applyBorder="1"/>
    <xf numFmtId="8" fontId="0" fillId="2" borderId="3" xfId="0" applyNumberFormat="1" applyFill="1" applyBorder="1"/>
    <xf numFmtId="0" fontId="1" fillId="5" borderId="0" xfId="0" applyFont="1" applyFill="1"/>
    <xf numFmtId="8" fontId="0" fillId="2" borderId="2" xfId="0" applyNumberFormat="1" applyFill="1" applyBorder="1" applyProtection="1">
      <protection locked="0"/>
    </xf>
    <xf numFmtId="8" fontId="0" fillId="2" borderId="2" xfId="0" applyNumberFormat="1" applyFill="1" applyBorder="1"/>
    <xf numFmtId="0" fontId="8" fillId="4" borderId="0" xfId="0" applyFont="1" applyFill="1"/>
    <xf numFmtId="14" fontId="20" fillId="4" borderId="0" xfId="0" applyNumberFormat="1" applyFont="1" applyFill="1" applyAlignment="1">
      <alignment horizontal="left"/>
    </xf>
    <xf numFmtId="0" fontId="0" fillId="5" borderId="0" xfId="0" applyFill="1" applyAlignment="1">
      <alignment horizontal="center"/>
    </xf>
    <xf numFmtId="0" fontId="10" fillId="2" borderId="0" xfId="0" applyFont="1" applyFill="1" applyAlignment="1">
      <alignment vertical="center"/>
    </xf>
    <xf numFmtId="0" fontId="22" fillId="2" borderId="0" xfId="1" applyFont="1" applyFill="1" applyAlignment="1">
      <alignment horizontal="center"/>
    </xf>
    <xf numFmtId="0" fontId="22" fillId="2" borderId="0" xfId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1" fillId="4" borderId="0" xfId="1" applyFill="1" applyAlignment="1">
      <alignment horizontal="center"/>
    </xf>
    <xf numFmtId="0" fontId="22" fillId="2" borderId="9" xfId="1" applyFont="1" applyFill="1" applyBorder="1" applyAlignment="1">
      <alignment horizontal="center"/>
    </xf>
    <xf numFmtId="0" fontId="11" fillId="2" borderId="9" xfId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left"/>
      <protection locked="0"/>
    </xf>
    <xf numFmtId="0" fontId="0" fillId="0" borderId="8" xfId="0" applyBorder="1" applyAlignment="1">
      <alignment horizontal="right"/>
    </xf>
    <xf numFmtId="0" fontId="1" fillId="4" borderId="1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</xdr:colOff>
      <xdr:row>0</xdr:row>
      <xdr:rowOff>78321</xdr:rowOff>
    </xdr:from>
    <xdr:to>
      <xdr:col>6</xdr:col>
      <xdr:colOff>231916</xdr:colOff>
      <xdr:row>0</xdr:row>
      <xdr:rowOff>504908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6AF2E9F-E5D4-4A7B-9D2A-1F74B2DC6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419" y="78321"/>
          <a:ext cx="2305878" cy="426587"/>
        </a:xfrm>
        <a:prstGeom prst="rect">
          <a:avLst/>
        </a:prstGeom>
      </xdr:spPr>
    </xdr:pic>
    <xdr:clientData/>
  </xdr:twoCellAnchor>
  <xdr:twoCellAnchor editAs="oneCell">
    <xdr:from>
      <xdr:col>0</xdr:col>
      <xdr:colOff>612920</xdr:colOff>
      <xdr:row>0</xdr:row>
      <xdr:rowOff>0</xdr:rowOff>
    </xdr:from>
    <xdr:to>
      <xdr:col>1</xdr:col>
      <xdr:colOff>433552</xdr:colOff>
      <xdr:row>1</xdr:row>
      <xdr:rowOff>57978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0BD095D-3D3F-4CE0-9B25-731A0DE83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920" y="0"/>
          <a:ext cx="1203828" cy="646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onroeinfrared.com/product/flir-e54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monroeinfrared.com/product/flir-mr277-imaging-moisture-meter/" TargetMode="External"/><Relationship Id="rId7" Type="http://schemas.openxmlformats.org/officeDocument/2006/relationships/hyperlink" Target="https://monroeinfrared.com/product/flir-c5/" TargetMode="External"/><Relationship Id="rId12" Type="http://schemas.openxmlformats.org/officeDocument/2006/relationships/hyperlink" Target="https://monroeinfraredtechnologyinc.directcapital.com/" TargetMode="External"/><Relationship Id="rId2" Type="http://schemas.openxmlformats.org/officeDocument/2006/relationships/hyperlink" Target="https://monroeinfrared.com/product/flir-e6-infrared-camera-63907-0704-now-upgraded-with-wi-fi-connectivity/" TargetMode="External"/><Relationship Id="rId1" Type="http://schemas.openxmlformats.org/officeDocument/2006/relationships/hyperlink" Target="https://monroeinfrared.com/product/flir-e8-infrared-camera-63908-0805-now-upgraded-with-wi-fi-connectivity/" TargetMode="External"/><Relationship Id="rId6" Type="http://schemas.openxmlformats.org/officeDocument/2006/relationships/hyperlink" Target="https://monroeinfrared.com/product/flir-t500-series-t540-thermal-imaging-camera-for-experts/" TargetMode="External"/><Relationship Id="rId11" Type="http://schemas.openxmlformats.org/officeDocument/2006/relationships/hyperlink" Target="https://monroeinfrared.com/product/hikmicro-m10/" TargetMode="External"/><Relationship Id="rId5" Type="http://schemas.openxmlformats.org/officeDocument/2006/relationships/hyperlink" Target="https://monroeinfrared.com/product/flir-500-series-t530-thermal-imaging-camera-for-experts/" TargetMode="External"/><Relationship Id="rId10" Type="http://schemas.openxmlformats.org/officeDocument/2006/relationships/hyperlink" Target="https://monroeinfrared.com/product/hikmicro-m30/" TargetMode="External"/><Relationship Id="rId4" Type="http://schemas.openxmlformats.org/officeDocument/2006/relationships/hyperlink" Target="https://monroeinfrared.com/product/flir-e5-infrared-camera-63909-0904-now-upgraded-with-wi-fi-connectivity-and-on-sale/" TargetMode="External"/><Relationship Id="rId9" Type="http://schemas.openxmlformats.org/officeDocument/2006/relationships/hyperlink" Target="https://monroeinfrared.com/product/exx-e75-advanced-infrared-camera-with-superior-resolution-and-range-performance/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1A8AD-7856-417E-A104-C0143F13E856}">
  <dimension ref="A1:J33"/>
  <sheetViews>
    <sheetView tabSelected="1" zoomScaleNormal="100" workbookViewId="0">
      <selection activeCell="P12" sqref="P12"/>
    </sheetView>
  </sheetViews>
  <sheetFormatPr defaultRowHeight="15" x14ac:dyDescent="0.25"/>
  <cols>
    <col min="1" max="1" width="20.7109375" customWidth="1"/>
    <col min="2" max="2" width="8" customWidth="1"/>
    <col min="3" max="3" width="7.140625" customWidth="1"/>
    <col min="4" max="4" width="4" customWidth="1"/>
    <col min="5" max="5" width="10.140625" customWidth="1"/>
    <col min="6" max="6" width="16.140625" customWidth="1"/>
    <col min="7" max="7" width="7.28515625" customWidth="1"/>
    <col min="8" max="8" width="8.42578125" customWidth="1"/>
    <col min="9" max="9" width="3.85546875" customWidth="1"/>
    <col min="10" max="10" width="12.42578125" customWidth="1"/>
  </cols>
  <sheetData>
    <row r="1" spans="1:10" ht="46.5" customHeight="1" x14ac:dyDescent="0.25">
      <c r="A1" s="1"/>
      <c r="B1" s="1"/>
      <c r="C1" s="1"/>
      <c r="D1" s="1"/>
      <c r="E1" s="1"/>
      <c r="F1" s="1"/>
      <c r="G1" s="1"/>
      <c r="H1" s="48" t="s">
        <v>62</v>
      </c>
      <c r="I1" s="48"/>
      <c r="J1" s="48"/>
    </row>
    <row r="2" spans="1:10" ht="16.899999999999999" customHeight="1" x14ac:dyDescent="0.25">
      <c r="A2" s="13" t="s">
        <v>22</v>
      </c>
      <c r="B2" s="14"/>
      <c r="C2" s="14"/>
      <c r="D2" s="14"/>
      <c r="E2" s="14"/>
      <c r="F2" s="13" t="s">
        <v>23</v>
      </c>
      <c r="G2" s="14"/>
      <c r="H2" s="14"/>
      <c r="I2" s="14"/>
      <c r="J2" s="14"/>
    </row>
    <row r="3" spans="1:10" ht="18" customHeight="1" x14ac:dyDescent="0.25">
      <c r="A3" s="13" t="s">
        <v>24</v>
      </c>
      <c r="B3" s="15"/>
      <c r="C3" s="15"/>
      <c r="D3" s="15"/>
      <c r="E3" s="15"/>
      <c r="F3" s="13" t="s">
        <v>25</v>
      </c>
      <c r="G3" s="15"/>
      <c r="H3" s="15"/>
      <c r="I3" s="15"/>
      <c r="J3" s="15"/>
    </row>
    <row r="4" spans="1:10" ht="18" customHeight="1" x14ac:dyDescent="0.25">
      <c r="A4" s="13" t="s">
        <v>26</v>
      </c>
      <c r="B4" s="15"/>
      <c r="C4" s="15"/>
      <c r="D4" s="15"/>
      <c r="E4" s="15"/>
      <c r="F4" s="13" t="s">
        <v>26</v>
      </c>
      <c r="G4" s="15"/>
      <c r="H4" s="15"/>
      <c r="I4" s="15"/>
      <c r="J4" s="15"/>
    </row>
    <row r="5" spans="1:10" ht="18" customHeight="1" x14ac:dyDescent="0.25">
      <c r="A5" s="13" t="s">
        <v>27</v>
      </c>
      <c r="B5" s="15"/>
      <c r="C5" s="15"/>
      <c r="D5" s="15"/>
      <c r="E5" s="15"/>
      <c r="F5" s="13" t="s">
        <v>28</v>
      </c>
      <c r="G5" s="57"/>
      <c r="H5" s="57"/>
      <c r="I5" s="57"/>
      <c r="J5" s="57"/>
    </row>
    <row r="6" spans="1:10" ht="21" customHeight="1" x14ac:dyDescent="0.25">
      <c r="A6" s="16" t="s">
        <v>29</v>
      </c>
      <c r="B6" s="58"/>
      <c r="C6" s="58"/>
      <c r="D6" s="58"/>
      <c r="E6" s="58"/>
      <c r="F6" s="13" t="s">
        <v>30</v>
      </c>
      <c r="G6" s="17"/>
      <c r="H6" s="59" t="s">
        <v>31</v>
      </c>
      <c r="I6" s="59"/>
      <c r="J6" s="18"/>
    </row>
    <row r="7" spans="1:10" ht="24" x14ac:dyDescent="0.25">
      <c r="A7" s="19" t="s">
        <v>0</v>
      </c>
      <c r="B7" s="20" t="s">
        <v>1</v>
      </c>
      <c r="C7" s="20" t="s">
        <v>21</v>
      </c>
      <c r="D7" s="20" t="s">
        <v>2</v>
      </c>
      <c r="E7" s="20" t="s">
        <v>3</v>
      </c>
      <c r="F7" s="20" t="s">
        <v>0</v>
      </c>
      <c r="G7" s="20" t="s">
        <v>1</v>
      </c>
      <c r="H7" s="20" t="s">
        <v>21</v>
      </c>
      <c r="I7" s="20" t="s">
        <v>2</v>
      </c>
      <c r="J7" s="20" t="s">
        <v>4</v>
      </c>
    </row>
    <row r="8" spans="1:10" ht="24" customHeight="1" x14ac:dyDescent="0.25">
      <c r="A8" s="21" t="s">
        <v>32</v>
      </c>
      <c r="B8" s="22">
        <v>3000</v>
      </c>
      <c r="C8" s="22">
        <f>(B8*0.89)</f>
        <v>2670</v>
      </c>
      <c r="D8" s="23"/>
      <c r="E8" s="24" t="str">
        <f>IF((D8*C8)=0,"",D8*C8)</f>
        <v/>
      </c>
      <c r="F8" s="25" t="s">
        <v>33</v>
      </c>
      <c r="G8" s="22">
        <v>700</v>
      </c>
      <c r="H8" s="22">
        <f>(G8*0.85)</f>
        <v>595</v>
      </c>
      <c r="I8" s="23"/>
      <c r="J8" s="24" t="str">
        <f t="shared" ref="J8:J20" si="0">IF((I8*H8)=0,"",I8*H8)</f>
        <v/>
      </c>
    </row>
    <row r="9" spans="1:10" ht="24" customHeight="1" x14ac:dyDescent="0.25">
      <c r="A9" s="21" t="s">
        <v>34</v>
      </c>
      <c r="B9" s="22">
        <v>2000</v>
      </c>
      <c r="C9" s="22">
        <f>(B9*0.89)</f>
        <v>1780</v>
      </c>
      <c r="D9" s="23"/>
      <c r="E9" s="24" t="str">
        <f>IF((D9*C12)=0,"",D9*C12)</f>
        <v/>
      </c>
      <c r="F9" s="26" t="s">
        <v>35</v>
      </c>
      <c r="G9" s="22">
        <v>110</v>
      </c>
      <c r="H9" s="22">
        <f>(G9*0.85)+0.5</f>
        <v>94</v>
      </c>
      <c r="I9" s="23"/>
      <c r="J9" s="24" t="str">
        <f t="shared" si="0"/>
        <v/>
      </c>
    </row>
    <row r="10" spans="1:10" ht="24" customHeight="1" x14ac:dyDescent="0.25">
      <c r="A10" s="27" t="s">
        <v>36</v>
      </c>
      <c r="B10" s="28">
        <v>2500</v>
      </c>
      <c r="C10" s="22">
        <f>(B10*0.9595)</f>
        <v>2398.75</v>
      </c>
      <c r="D10" s="23"/>
      <c r="E10" s="24" t="str">
        <f>IF((D10*C9)=0,"",D10*C9)</f>
        <v/>
      </c>
      <c r="F10" s="10" t="s">
        <v>6</v>
      </c>
      <c r="G10" s="22">
        <v>200</v>
      </c>
      <c r="H10" s="22">
        <f>(G10*0.85)+0.45</f>
        <v>170.45</v>
      </c>
      <c r="I10" s="23"/>
      <c r="J10" s="24" t="str">
        <f t="shared" si="0"/>
        <v/>
      </c>
    </row>
    <row r="11" spans="1:10" ht="24" customHeight="1" x14ac:dyDescent="0.25">
      <c r="A11" s="27" t="s">
        <v>37</v>
      </c>
      <c r="B11" s="28">
        <v>1200</v>
      </c>
      <c r="C11" s="22">
        <f>(B11*0.95)</f>
        <v>1140</v>
      </c>
      <c r="D11" s="23"/>
      <c r="E11" s="24" t="str">
        <f>IF((D11*C13)=0,"",D11*C13)</f>
        <v/>
      </c>
      <c r="F11" s="10" t="s">
        <v>5</v>
      </c>
      <c r="G11" s="22">
        <v>363</v>
      </c>
      <c r="H11" s="22">
        <f>(G11*0.85)+0.45</f>
        <v>309</v>
      </c>
      <c r="I11" s="23"/>
      <c r="J11" s="24" t="str">
        <f t="shared" si="0"/>
        <v/>
      </c>
    </row>
    <row r="12" spans="1:10" ht="24" customHeight="1" x14ac:dyDescent="0.25">
      <c r="A12" s="29" t="s">
        <v>38</v>
      </c>
      <c r="B12" s="22">
        <v>5000</v>
      </c>
      <c r="C12" s="22">
        <f>(B12*0.89)</f>
        <v>4450</v>
      </c>
      <c r="D12" s="23"/>
      <c r="E12" s="24" t="str">
        <f>IF((D12*C14)=0,"",D12*C14)</f>
        <v/>
      </c>
      <c r="F12" s="26" t="s">
        <v>39</v>
      </c>
      <c r="G12" s="22">
        <v>165</v>
      </c>
      <c r="H12" s="22">
        <f>(G12*0.85)+0.05</f>
        <v>140.30000000000001</v>
      </c>
      <c r="I12" s="23"/>
      <c r="J12" s="24" t="str">
        <f t="shared" si="0"/>
        <v/>
      </c>
    </row>
    <row r="13" spans="1:10" ht="24" customHeight="1" x14ac:dyDescent="0.25">
      <c r="A13" s="21" t="s">
        <v>40</v>
      </c>
      <c r="B13" s="22">
        <v>1400</v>
      </c>
      <c r="C13" s="22">
        <f>(B13*0.89)</f>
        <v>1246</v>
      </c>
      <c r="D13" s="23"/>
      <c r="E13" s="24" t="str">
        <f>IF((D13*C15)=0,"",D13*C15)</f>
        <v/>
      </c>
      <c r="F13" s="26" t="s">
        <v>41</v>
      </c>
      <c r="G13" s="22">
        <v>593</v>
      </c>
      <c r="H13" s="22">
        <f>(G13*0.85)-0.25</f>
        <v>503.8</v>
      </c>
      <c r="I13" s="23"/>
      <c r="J13" s="24" t="str">
        <f t="shared" si="0"/>
        <v/>
      </c>
    </row>
    <row r="14" spans="1:10" ht="24" customHeight="1" x14ac:dyDescent="0.25">
      <c r="A14" s="21" t="s">
        <v>42</v>
      </c>
      <c r="B14" s="22">
        <v>1400</v>
      </c>
      <c r="C14" s="22">
        <f>(B14*0.89)</f>
        <v>1246</v>
      </c>
      <c r="D14" s="23"/>
      <c r="E14" s="24" t="str">
        <f>IF((D14*C16)=0,"",D14*C16)</f>
        <v/>
      </c>
      <c r="F14" s="9" t="s">
        <v>43</v>
      </c>
      <c r="G14" s="22">
        <v>176</v>
      </c>
      <c r="H14" s="22">
        <f>(G14*0.85)+0.4</f>
        <v>150</v>
      </c>
      <c r="I14" s="23"/>
      <c r="J14" s="24" t="str">
        <f t="shared" si="0"/>
        <v/>
      </c>
    </row>
    <row r="15" spans="1:10" ht="24" customHeight="1" x14ac:dyDescent="0.25">
      <c r="A15" s="29" t="s">
        <v>44</v>
      </c>
      <c r="B15" s="22">
        <v>7000</v>
      </c>
      <c r="C15" s="22">
        <f>(B15*0.89)</f>
        <v>6230</v>
      </c>
      <c r="D15" s="23"/>
      <c r="E15" s="24" t="str">
        <f>IF((D15*C17)=0,"",D15*C17)</f>
        <v/>
      </c>
      <c r="F15" s="9" t="s">
        <v>7</v>
      </c>
      <c r="G15" s="22">
        <v>226</v>
      </c>
      <c r="H15" s="22">
        <f>(G15*0.85)-0.1</f>
        <v>192</v>
      </c>
      <c r="I15" s="23"/>
      <c r="J15" s="24" t="str">
        <f t="shared" si="0"/>
        <v/>
      </c>
    </row>
    <row r="16" spans="1:10" ht="24" customHeight="1" x14ac:dyDescent="0.25">
      <c r="A16" s="27" t="s">
        <v>45</v>
      </c>
      <c r="B16" s="22">
        <v>700</v>
      </c>
      <c r="C16" s="22">
        <f>(B16*0.89)</f>
        <v>623</v>
      </c>
      <c r="D16" s="23"/>
      <c r="E16" s="24" t="str">
        <f>IF((D16*C16)=0,"",D16*C16)</f>
        <v/>
      </c>
      <c r="F16" s="9" t="s">
        <v>46</v>
      </c>
      <c r="G16" s="22">
        <v>15</v>
      </c>
      <c r="H16" s="22">
        <f>(G16*0.85)+0.25</f>
        <v>13</v>
      </c>
      <c r="I16" s="23"/>
      <c r="J16" s="24" t="str">
        <f t="shared" si="0"/>
        <v/>
      </c>
    </row>
    <row r="17" spans="1:10" ht="24" customHeight="1" x14ac:dyDescent="0.25">
      <c r="A17" s="21" t="s">
        <v>47</v>
      </c>
      <c r="B17" s="22">
        <v>10995</v>
      </c>
      <c r="C17" s="22">
        <f>(B17*0.89)-0.55</f>
        <v>9785</v>
      </c>
      <c r="D17" s="23"/>
      <c r="E17" s="24" t="str">
        <f>IF((D17*C17)=0,"",D17*C17)</f>
        <v/>
      </c>
      <c r="F17" s="10" t="s">
        <v>10</v>
      </c>
      <c r="G17" s="22">
        <v>35</v>
      </c>
      <c r="H17" s="22">
        <f>(G17*0.85)+0.25</f>
        <v>30</v>
      </c>
      <c r="I17" s="23"/>
      <c r="J17" s="24" t="str">
        <f t="shared" si="0"/>
        <v/>
      </c>
    </row>
    <row r="18" spans="1:10" ht="24" customHeight="1" x14ac:dyDescent="0.25">
      <c r="A18" s="21" t="s">
        <v>48</v>
      </c>
      <c r="B18" s="22">
        <v>14995</v>
      </c>
      <c r="C18" s="22">
        <f>(B18*0.89)-0.55</f>
        <v>13345.000000000002</v>
      </c>
      <c r="D18" s="23"/>
      <c r="E18" s="24" t="str">
        <f>IF((D18*C17)=0,"",D18*C17)</f>
        <v/>
      </c>
      <c r="F18" s="9" t="s">
        <v>8</v>
      </c>
      <c r="G18" s="22">
        <v>140</v>
      </c>
      <c r="H18" s="22">
        <f>(G18*0.85)</f>
        <v>119</v>
      </c>
      <c r="I18" s="23"/>
      <c r="J18" s="24" t="str">
        <f t="shared" si="0"/>
        <v/>
      </c>
    </row>
    <row r="19" spans="1:10" ht="24" customHeight="1" x14ac:dyDescent="0.25">
      <c r="A19" s="26" t="s">
        <v>49</v>
      </c>
      <c r="B19" s="22">
        <v>400</v>
      </c>
      <c r="C19" s="22">
        <f>(B19*0.85)</f>
        <v>340</v>
      </c>
      <c r="D19" s="23"/>
      <c r="E19" s="24" t="str">
        <f>IF((D19*C18)=0,"",D19*C18)</f>
        <v/>
      </c>
      <c r="F19" s="9" t="s">
        <v>9</v>
      </c>
      <c r="G19" s="22">
        <v>73</v>
      </c>
      <c r="H19" s="22">
        <f>(G19*0.85)-0.05</f>
        <v>62</v>
      </c>
      <c r="I19" s="23"/>
      <c r="J19" s="24" t="str">
        <f t="shared" si="0"/>
        <v/>
      </c>
    </row>
    <row r="20" spans="1:10" ht="24" customHeight="1" x14ac:dyDescent="0.25">
      <c r="A20" s="26" t="s">
        <v>50</v>
      </c>
      <c r="B20" s="22">
        <v>600</v>
      </c>
      <c r="C20" s="22">
        <f>(B20*0.85)</f>
        <v>510</v>
      </c>
      <c r="D20" s="23"/>
      <c r="E20" s="24" t="str">
        <f>IF((D20*C19)=0,"",D20*C19)</f>
        <v/>
      </c>
      <c r="F20" s="30" t="s">
        <v>51</v>
      </c>
      <c r="G20" s="22">
        <v>595</v>
      </c>
      <c r="H20" s="22">
        <v>495</v>
      </c>
      <c r="I20" s="31"/>
      <c r="J20" s="24" t="str">
        <f t="shared" si="0"/>
        <v/>
      </c>
    </row>
    <row r="21" spans="1:10" ht="8.25" customHeight="1" x14ac:dyDescent="0.25">
      <c r="A21" s="5"/>
      <c r="B21" s="6"/>
      <c r="C21" s="6"/>
      <c r="D21" s="3"/>
      <c r="E21" s="4"/>
      <c r="F21" s="2"/>
      <c r="G21" s="6"/>
      <c r="H21" s="6"/>
      <c r="I21" s="3"/>
      <c r="J21" s="3"/>
    </row>
    <row r="22" spans="1:10" ht="17.45" customHeight="1" thickBot="1" x14ac:dyDescent="0.3">
      <c r="A22" s="7"/>
      <c r="B22" s="55" t="s">
        <v>11</v>
      </c>
      <c r="C22" s="55"/>
      <c r="D22" s="56"/>
      <c r="E22" s="32">
        <f>SUM(E8:E20)</f>
        <v>0</v>
      </c>
      <c r="F22" s="8"/>
      <c r="G22" s="55" t="s">
        <v>12</v>
      </c>
      <c r="H22" s="55"/>
      <c r="I22" s="56"/>
      <c r="J22" s="32">
        <f>SUM(J8:J20)</f>
        <v>0</v>
      </c>
    </row>
    <row r="23" spans="1:10" ht="14.45" customHeight="1" x14ac:dyDescent="0.25">
      <c r="A23" s="53" t="s">
        <v>13</v>
      </c>
      <c r="B23" s="54"/>
      <c r="C23" s="54"/>
      <c r="D23" s="54"/>
      <c r="E23" s="60" t="s">
        <v>52</v>
      </c>
      <c r="F23" s="60"/>
      <c r="G23" s="60"/>
      <c r="H23" s="11" t="s">
        <v>17</v>
      </c>
      <c r="I23" s="12"/>
      <c r="J23" s="33">
        <f>E22+J22</f>
        <v>0</v>
      </c>
    </row>
    <row r="24" spans="1:10" ht="19.899999999999999" customHeight="1" x14ac:dyDescent="0.25">
      <c r="A24" s="49" t="s">
        <v>14</v>
      </c>
      <c r="B24" s="50"/>
      <c r="C24" s="50"/>
      <c r="D24" s="50"/>
      <c r="E24" s="43" t="s">
        <v>53</v>
      </c>
      <c r="F24" s="43"/>
      <c r="G24" s="34"/>
      <c r="H24" s="11" t="s">
        <v>18</v>
      </c>
      <c r="I24" s="12"/>
      <c r="J24" s="35"/>
    </row>
    <row r="25" spans="1:10" ht="19.899999999999999" customHeight="1" x14ac:dyDescent="0.25">
      <c r="A25" s="49" t="s">
        <v>15</v>
      </c>
      <c r="B25" s="50"/>
      <c r="C25" s="50"/>
      <c r="D25" s="50"/>
      <c r="E25" s="44" t="s">
        <v>54</v>
      </c>
      <c r="F25" s="44"/>
      <c r="G25" s="34"/>
      <c r="H25" s="11" t="s">
        <v>19</v>
      </c>
      <c r="I25" s="12"/>
      <c r="J25" s="36">
        <f>IF(I20&gt;0,(IF(J23-(I20*476)&gt;600,30,IF(J23-(I20*476)&gt;200,20,IF(J23-(I20*476)&gt;20,15,0)))),(IF(J23&gt;600,30,IF(J23&gt;200,20,IF(J23&gt;20,15,0)))))</f>
        <v>0</v>
      </c>
    </row>
    <row r="26" spans="1:10" ht="21" customHeight="1" x14ac:dyDescent="0.25">
      <c r="A26" s="49" t="s">
        <v>55</v>
      </c>
      <c r="B26" s="50"/>
      <c r="C26" s="50"/>
      <c r="D26" s="50"/>
      <c r="E26" s="37" t="s">
        <v>56</v>
      </c>
      <c r="F26" s="38">
        <f ca="1">TODAY()</f>
        <v>44375</v>
      </c>
      <c r="G26" s="39"/>
      <c r="H26" s="11" t="s">
        <v>20</v>
      </c>
      <c r="I26" s="12"/>
      <c r="J26" s="36">
        <f>SUM(J23:J25)</f>
        <v>0</v>
      </c>
    </row>
    <row r="27" spans="1:10" ht="19.149999999999999" customHeight="1" x14ac:dyDescent="0.25">
      <c r="A27" s="51" t="s">
        <v>16</v>
      </c>
      <c r="B27" s="52"/>
      <c r="C27" s="52"/>
      <c r="D27" s="52"/>
      <c r="E27" s="12"/>
      <c r="F27" s="40"/>
      <c r="G27" s="40"/>
      <c r="H27" s="40" t="s">
        <v>57</v>
      </c>
      <c r="I27" s="40"/>
      <c r="J27" s="40"/>
    </row>
    <row r="28" spans="1:10" ht="8.4499999999999993" customHeigh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8" customHeight="1" x14ac:dyDescent="0.25">
      <c r="A29" s="45" t="s">
        <v>58</v>
      </c>
      <c r="B29" s="46"/>
      <c r="C29" s="46"/>
      <c r="D29" s="46"/>
      <c r="E29" s="46"/>
      <c r="F29" s="46"/>
      <c r="G29" s="46"/>
      <c r="H29" s="46"/>
      <c r="I29" s="46"/>
      <c r="J29" s="46"/>
    </row>
    <row r="30" spans="1:10" ht="15.75" customHeight="1" x14ac:dyDescent="0.25">
      <c r="A30" s="42" t="s">
        <v>61</v>
      </c>
      <c r="B30" s="42"/>
      <c r="C30" s="42"/>
      <c r="D30" s="42"/>
      <c r="E30" s="42"/>
      <c r="F30" s="42"/>
      <c r="G30" s="42"/>
      <c r="H30" s="42"/>
      <c r="I30" s="42"/>
      <c r="J30" s="42"/>
    </row>
    <row r="31" spans="1:10" x14ac:dyDescent="0.25">
      <c r="A31" s="41"/>
      <c r="B31" s="41"/>
      <c r="C31" s="41"/>
      <c r="D31" s="41"/>
      <c r="E31" s="41"/>
      <c r="F31" s="41"/>
      <c r="G31" s="41"/>
      <c r="H31" s="41"/>
      <c r="I31" s="41"/>
      <c r="J31" s="41"/>
    </row>
    <row r="32" spans="1:10" x14ac:dyDescent="0.25">
      <c r="A32" s="43" t="s">
        <v>59</v>
      </c>
      <c r="B32" s="43"/>
      <c r="C32" s="43"/>
      <c r="D32" s="43"/>
      <c r="E32" s="43"/>
      <c r="F32" s="43"/>
      <c r="G32" s="43"/>
      <c r="H32" s="43"/>
      <c r="I32" s="43"/>
      <c r="J32" s="43"/>
    </row>
    <row r="33" spans="1:10" x14ac:dyDescent="0.25">
      <c r="A33" s="47" t="s">
        <v>60</v>
      </c>
      <c r="B33" s="47"/>
      <c r="C33" s="47"/>
      <c r="D33" s="47"/>
      <c r="E33" s="47"/>
      <c r="F33" s="47"/>
      <c r="G33" s="47"/>
      <c r="H33" s="47"/>
      <c r="I33" s="47"/>
      <c r="J33" s="47"/>
    </row>
  </sheetData>
  <mergeCells count="18">
    <mergeCell ref="A33:J33"/>
    <mergeCell ref="H1:J1"/>
    <mergeCell ref="A25:D25"/>
    <mergeCell ref="A26:D26"/>
    <mergeCell ref="A27:D27"/>
    <mergeCell ref="A23:D23"/>
    <mergeCell ref="A24:D24"/>
    <mergeCell ref="B22:D22"/>
    <mergeCell ref="G22:I22"/>
    <mergeCell ref="G5:J5"/>
    <mergeCell ref="B6:E6"/>
    <mergeCell ref="H6:I6"/>
    <mergeCell ref="E23:G23"/>
    <mergeCell ref="A30:J30"/>
    <mergeCell ref="E24:F24"/>
    <mergeCell ref="E25:F25"/>
    <mergeCell ref="A29:J29"/>
    <mergeCell ref="A32:J32"/>
  </mergeCells>
  <hyperlinks>
    <hyperlink ref="A8" r:id="rId1" xr:uid="{8D2D0BB6-E001-4227-9E76-800CD4F07D6C}"/>
    <hyperlink ref="A9" r:id="rId2" xr:uid="{C1F2FABA-D237-4555-9BFC-48F1F4CCBB8F}"/>
    <hyperlink ref="A13" r:id="rId3" display="MR277 FLIR combination IR camera &amp; moisture meter" xr:uid="{0ECD817A-0CFC-43EA-A90D-9D778AB5B254}"/>
    <hyperlink ref="A14" r:id="rId4" xr:uid="{C3CB454E-D4A0-4950-B779-F0B45F511523}"/>
    <hyperlink ref="A17" r:id="rId5" xr:uid="{61C29942-5B0E-4F44-963C-04F298FB3D56}"/>
    <hyperlink ref="A18" r:id="rId6" xr:uid="{AA2F7F91-B47E-49FD-8F51-BD9C62236B8B}"/>
    <hyperlink ref="A16" r:id="rId7" xr:uid="{B82E0095-A927-4AD9-A6B8-162A18EE4D3E}"/>
    <hyperlink ref="A12" r:id="rId8" xr:uid="{E8CA6E36-ACE7-4C0F-A387-33A1B0F02548}"/>
    <hyperlink ref="A15" r:id="rId9" xr:uid="{1B4F7333-BB47-4FC3-BF83-A0F143DC2E3B}"/>
    <hyperlink ref="A10" r:id="rId10" xr:uid="{669766B2-A848-43EA-93EE-99CF7F66810F}"/>
    <hyperlink ref="A11" r:id="rId11" xr:uid="{A4EA52A3-ECDE-426A-B728-CFEC4BB5E885}"/>
    <hyperlink ref="A29" r:id="rId12" display="NOTE:  Lease Purchase Financing Options Available to review here" xr:uid="{E0DDF9D5-F066-4BE4-AC41-E0ACE01427C6}"/>
  </hyperlinks>
  <printOptions gridLines="1"/>
  <pageMargins left="0.35" right="0.25" top="0.5" bottom="0.25" header="0.3" footer="0.3"/>
  <pageSetup fitToWidth="0" orientation="portrait" r:id="rId13"/>
  <drawing r:id="rId1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B3282468C04D409316F92FC1110E60" ma:contentTypeVersion="13" ma:contentTypeDescription="Create a new document." ma:contentTypeScope="" ma:versionID="f96e3f03621266a0799911588c1079c7">
  <xsd:schema xmlns:xsd="http://www.w3.org/2001/XMLSchema" xmlns:xs="http://www.w3.org/2001/XMLSchema" xmlns:p="http://schemas.microsoft.com/office/2006/metadata/properties" xmlns:ns3="195682dd-1010-49f0-b72b-02468d5e41fc" xmlns:ns4="d6ed94d4-b85c-405f-a20a-f3b4a0e10136" targetNamespace="http://schemas.microsoft.com/office/2006/metadata/properties" ma:root="true" ma:fieldsID="3013d7bbeacd9ae63f094d4d296aada0" ns3:_="" ns4:_="">
    <xsd:import namespace="195682dd-1010-49f0-b72b-02468d5e41fc"/>
    <xsd:import namespace="d6ed94d4-b85c-405f-a20a-f3b4a0e1013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682dd-1010-49f0-b72b-02468d5e41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d94d4-b85c-405f-a20a-f3b4a0e1013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77459F-4B80-4440-A65D-C0A05AB0CD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5682dd-1010-49f0-b72b-02468d5e41fc"/>
    <ds:schemaRef ds:uri="d6ed94d4-b85c-405f-a20a-f3b4a0e10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5EBF2D-DCFF-4BC5-920B-A8869AD97B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3E888B-258F-4F43-A21C-DA38B0EAAC3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Tyrell</dc:creator>
  <cp:keywords/>
  <dc:description/>
  <cp:lastModifiedBy>Christopher Casey</cp:lastModifiedBy>
  <cp:revision/>
  <cp:lastPrinted>2020-02-13T22:50:13Z</cp:lastPrinted>
  <dcterms:created xsi:type="dcterms:W3CDTF">2020-02-06T16:54:10Z</dcterms:created>
  <dcterms:modified xsi:type="dcterms:W3CDTF">2021-06-28T20:46:14Z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0x01010075B3282468C04D409316F92FC1110E60</vt:lpwstr>
  </property>
</Properties>
</file>